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Доходы" sheetId="1" r:id="rId1"/>
  </sheets>
  <definedNames>
    <definedName name="_xlnm.Print_Titles" localSheetId="0">Доходы!$5:$7</definedName>
    <definedName name="_xlnm.Print_Area" localSheetId="0">Доходы!$A$1:$E$88</definedName>
  </definedNames>
  <calcPr calcId="144525"/>
</workbook>
</file>

<file path=xl/calcChain.xml><?xml version="1.0" encoding="utf-8"?>
<calcChain xmlns="http://schemas.openxmlformats.org/spreadsheetml/2006/main">
  <c r="E42" i="1" l="1"/>
  <c r="E52" i="1" l="1"/>
  <c r="F19" i="1" l="1"/>
  <c r="D75" i="1" l="1"/>
  <c r="D57" i="1" l="1"/>
  <c r="C81" i="1" l="1"/>
  <c r="E37" i="1" l="1"/>
  <c r="D37" i="1"/>
  <c r="C37" i="1"/>
  <c r="C32" i="1" l="1"/>
  <c r="C36" i="1" l="1"/>
  <c r="C21" i="1" l="1"/>
  <c r="C23" i="1" l="1"/>
  <c r="D55" i="1" l="1"/>
  <c r="C55" i="1"/>
  <c r="E56" i="1"/>
  <c r="E55" i="1" s="1"/>
  <c r="C57" i="1" l="1"/>
  <c r="D44" i="1" l="1"/>
  <c r="C44" i="1"/>
  <c r="E50" i="1" l="1"/>
  <c r="C31" i="1" l="1"/>
  <c r="E49" i="1" l="1"/>
  <c r="E35" i="1" l="1"/>
  <c r="D35" i="1"/>
  <c r="C35" i="1"/>
  <c r="D31" i="1"/>
  <c r="E54" i="1"/>
  <c r="E48" i="1"/>
  <c r="E24" i="1"/>
  <c r="E43" i="1"/>
  <c r="D41" i="1"/>
  <c r="C41" i="1"/>
  <c r="D51" i="1"/>
  <c r="D27" i="1"/>
  <c r="D24" i="1"/>
  <c r="D20" i="1"/>
  <c r="D18" i="1"/>
  <c r="E18" i="1"/>
  <c r="D13" i="1"/>
  <c r="D10" i="1"/>
  <c r="E31" i="1" l="1"/>
  <c r="D26" i="1"/>
  <c r="D40" i="1"/>
  <c r="D39" i="1" s="1"/>
  <c r="E57" i="1"/>
  <c r="E44" i="1"/>
  <c r="E51" i="1"/>
  <c r="E10" i="1"/>
  <c r="E13" i="1"/>
  <c r="E20" i="1"/>
  <c r="E41" i="1"/>
  <c r="D9" i="1"/>
  <c r="E27" i="1"/>
  <c r="C51" i="1"/>
  <c r="C40" i="1" s="1"/>
  <c r="D8" i="1" l="1"/>
  <c r="D82" i="1" s="1"/>
  <c r="E26" i="1"/>
  <c r="C39" i="1"/>
  <c r="E40" i="1"/>
  <c r="E39" i="1" s="1"/>
  <c r="E9" i="1"/>
  <c r="C27" i="1"/>
  <c r="C26" i="1" s="1"/>
  <c r="C24" i="1"/>
  <c r="C20" i="1"/>
  <c r="C18" i="1"/>
  <c r="C13" i="1"/>
  <c r="C10" i="1"/>
  <c r="C9" i="1" l="1"/>
  <c r="C8" i="1" s="1"/>
  <c r="E8" i="1"/>
  <c r="F8" i="1" s="1"/>
  <c r="E82" i="1" l="1"/>
  <c r="E83" i="1" s="1"/>
  <c r="C82" i="1"/>
</calcChain>
</file>

<file path=xl/sharedStrings.xml><?xml version="1.0" encoding="utf-8"?>
<sst xmlns="http://schemas.openxmlformats.org/spreadsheetml/2006/main" count="160" uniqueCount="135">
  <si>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</si>
  <si>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</si>
  <si>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</si>
  <si>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</si>
  <si>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</si>
  <si>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</si>
  <si>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</si>
  <si>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</si>
  <si>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</si>
  <si>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</si>
  <si>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</si>
  <si>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</si>
  <si>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</si>
  <si>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</si>
  <si>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</si>
  <si>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</si>
  <si>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</si>
  <si>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</si>
  <si>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</si>
  <si>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</si>
  <si>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</si>
  <si>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</si>
  <si>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</si>
  <si>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</si>
  <si>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Единый сельскохозяйственный налог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</si>
  <si>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</si>
  <si>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</si>
  <si>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</si>
  <si>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</si>
  <si>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</si>
  <si>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000 1 08 00000 00 0000 000</t>
  </si>
  <si>
    <t>ГОСУДАРСТВЕННАЯ ПОШЛИНА</t>
  </si>
  <si>
    <t>804 1 08 04020 01 0000 110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</si>
  <si>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</si>
  <si>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</si>
  <si>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</si>
  <si>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</si>
  <si>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804 1 11 05013 13 0000 120</t>
  </si>
  <si>
    <t>Доходы, получаемые в виде арендной платы за земельные участки, госсобственность на которые не разграничена и которые расположены в границах ородских поселений, а также средства от продажи права на заключение договоров аренды указанных земельных участков</t>
  </si>
  <si>
    <t>804 1 11 05035 13 0000 120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</si>
  <si>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</si>
  <si>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</si>
  <si>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</si>
  <si>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</si>
  <si>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</si>
  <si>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</si>
  <si>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</si>
  <si>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</si>
  <si>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</si>
  <si>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</si>
  <si>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</si>
  <si>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804 2 02 02999 13 6210 151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</si>
  <si>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</si>
  <si>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Субвенции бюджетам субъектов Российской Федерации и муниципальных образований</t>
  </si>
  <si>
    <t>Субвенции бюджетам сельских поселений на государственную регистрацию актов гражданского состояния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</si>
  <si>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</si>
  <si>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</si>
  <si>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ВСЕГО ДОХОДОВ</t>
  </si>
  <si>
    <t>804 1 11 09045 13 0000 120</t>
  </si>
  <si>
    <t>182 1 06 06043 13 0000 110</t>
  </si>
  <si>
    <t>182 1 06 06033 13 0000 110</t>
  </si>
  <si>
    <t>804 1 13 01995 13 0000 130</t>
  </si>
  <si>
    <t>804 2 02 04012 13 0000 151</t>
  </si>
  <si>
    <t>182 1 06 01030 13 0000 110</t>
  </si>
  <si>
    <t>804 2 02 03024 10 6336 151</t>
  </si>
  <si>
    <t>Субвенции бюджетам поселений на выполнение передаваемых полномочий субъектов РФ (отлов безнадзорных животных)</t>
  </si>
  <si>
    <t>Сумма уточнения</t>
  </si>
  <si>
    <t>804 2 02 01003 13 0000 151</t>
  </si>
  <si>
    <t>Дотации бюджетам городских поселений на на поддержку мер по обеспечению сбалансированности бюджетов</t>
  </si>
  <si>
    <t>804 1 13 02065 13 0000 130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</si>
  <si>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</si>
  <si>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804 2 18 05010 13 0000 180</t>
  </si>
  <si>
    <t>804 2 19 05000 13 0000 151</t>
  </si>
  <si>
    <t>Доходы бюджетов городских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</si>
  <si>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</si>
  <si>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804 1 14 02053 13 0000 410</t>
  </si>
  <si>
    <t>ДОХОДЫ ОТ РЕАЛИЗАЦИИ ИМУЩЕСТВА, НАХОДЯЩЕГОСЯ В СОБСТВЕННОСТИ ПОСЕЛЕНИЙ</t>
  </si>
  <si>
    <t>000 1 14 00000 00 0000 000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</si>
  <si>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</si>
  <si>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804 1 13 02995 13 0000 130</t>
  </si>
  <si>
    <t>Прочие доходы от компенсации затрат бюджетов городских поселений</t>
  </si>
  <si>
    <t>804 2 02 02999 13 6213 151</t>
  </si>
  <si>
    <t>182 1 05 03010 01 0000 110</t>
  </si>
  <si>
    <t>Софинансирование расходных обязательств местных бюджетов, связанных с капитальным ремонтом и ремонтом автомобильных дорог общего пользования населенных пунктов</t>
  </si>
  <si>
    <t>804 2 02 02999 13 6242 151</t>
  </si>
  <si>
    <t>Софинансирование муниципальных программ по энергосбережению и повышению энергетической эффективности</t>
  </si>
  <si>
    <t>иные мбт</t>
  </si>
  <si>
    <t>Прочие межбюджетные трансферты, передаваемые бюджетам поселений (ремонт дорог общего пользования)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</si>
  <si>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(софинансирование на реконструкцию и модернизацию электрокотельной № 12 кв-л Энтузиастов)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</si>
  <si>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(муниципальные доплаты)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</si>
  <si>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"Молодежь Мирнинского района" (на организацию занятости студентов, проживающих на территории поселений)</t>
  </si>
  <si>
    <t>804 2 02 04999 13 6548 151</t>
  </si>
  <si>
    <t>Прочие межбюджетные трансферты</t>
  </si>
  <si>
    <t>804 2 02 04999 13 0000 151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</si>
  <si>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"Переселение граждан из ветхого и аварийного жилья")</t>
  </si>
  <si>
    <t>804 2 02 45160 13 0000 151</t>
  </si>
  <si>
    <t>804 2 02 35930 13 0000 151</t>
  </si>
  <si>
    <t>804 2 02 35118 13 0000 151</t>
  </si>
  <si>
    <t>804 2 02 15001 13 0000 151</t>
  </si>
  <si>
    <t>Сумма на 2018 год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</si>
  <si>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10 деревянных одноэтажных аварийных ПД и ПДУ)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</si>
  <si>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 деревянных двухэтажных многоквартирных домов квартала Аэропорта)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</si>
  <si>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аварийного нежилого дома (бывшее здание полиции)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</si>
  <si>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ливневых стоков вдоль ул. Гидростроителей)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</si>
  <si>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(изготовление технических планов и проведение кадастровых работ (паспортизация) автомобильных дорог)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</si>
  <si>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(мероприятия по обновлению минерализированной полосы и расчистке противопожарных разрывов от горючих материалов)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</si>
  <si>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"Охрана окружающей среды, утилизация и переработка отходов производства и потребления на территории МО "Мирнинский район" на период 2013-2019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</si>
  <si>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"Градрстроительное планирование, развитие территорий. Снижение административных барьеров в области строительства на 2014-2019 годы" 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</si>
  <si>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"Поддержка общественных и гражданских инициатив Мирнинского района на 2017-2019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</si>
  <si>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(формирование современной городской среды)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</si>
  <si>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окон в здании Администрации)</t>
  </si>
  <si>
    <t xml:space="preserve">ПРОЧИЕ НЕНАЛОГОВЫЕ ДОХОДЫ </t>
  </si>
  <si>
    <t>Прочие неналоговые доходы бюджетов городских поселений</t>
  </si>
  <si>
    <t>000 1 17 00000 00 0000 000</t>
  </si>
  <si>
    <t>804 1 17 05050 13 0000 180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</si>
  <si>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(утепление) лестничного пристроя здания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</si>
  <si>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(устройстово узла учета тепловой энергии здания спорткомплекса МБУ ФОК "Каскад")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</si>
  <si>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(оплата услуг ЖКХ работникам учреждений культуры, проживающих и работающих в сельской местности, а также в поселках городского типа)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</si>
  <si>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(устройство нового узла учета тепловой энергии в здании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</si>
  <si>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(покупка и замена фильтров и комплектующих водоочистной станции)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</si>
  <si>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опор уличного освещения на территории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</si>
  <si>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тротуаров, детских площадок на территории МО "Посёлок Чернышевский")</t>
  </si>
  <si>
    <t>000 2 02 10000 00 0000 151</t>
  </si>
  <si>
    <t>000 2 02 20000 00 0000 151</t>
  </si>
  <si>
    <t>000 2 02 40000 00 0000 151</t>
  </si>
  <si>
    <t>000 2 02 30000 00 0000 151</t>
  </si>
  <si>
    <t>Субсидии бюджетам городских поселений на обеспечение развития и укрепления материально-технической базы муниципальных домов культуры</t>
  </si>
  <si>
    <t>804 2 02 25467 13 0000 151</t>
  </si>
  <si>
    <t>804 2 02 29999 13 6272 151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</si>
  <si>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</si>
  <si>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</t>
  </si>
  <si>
    <t xml:space="preserve">Приложение № 2
к решению сессии ЧПСД
№ IV-12-2  от 17.09.2018г. </t>
  </si>
  <si>
    <t>804 2 02 29999 13 6245 151</t>
  </si>
  <si>
    <t>Сумма на 2019 год</t>
  </si>
  <si>
    <t>Прогнозируемый объем поступления доходов в  Бюджет муниципального образования "Поселок Чернышевский" Мирнинского района Республики Саха (Якутия)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</si>
</sst>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0" fillId="4" borderId="0" xfId="0" applyFont="1" applyFill="1" applyAlignment="1">
      <alignment vertical="top" wrapText="1"/>
    </xf>
    <xf numFmtId="0" fontId="5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3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tabSelected="1" zoomScaleNormal="100" zoomScaleSheetLayoutView="95" workbookViewId="0">
      <selection activeCell="F8" sqref="F8"/>
    </sheetView>
  </sheetViews>
  <sheetFormatPr defaultRowHeight="12.75" x14ac:dyDescent="0.2"/>
  <cols>
    <col min="1" max="1" width="32.33203125" style="16" customWidth="1"/>
    <col min="2" max="2" width="61.33203125" customWidth="1"/>
    <col min="3" max="3" width="20.1640625" style="16" hidden="1" customWidth="1"/>
    <col min="4" max="4" width="20.83203125" hidden="1" customWidth="1"/>
    <col min="5" max="5" width="27.5" style="16" customWidth="1"/>
    <col min="6" max="6" width="11.6640625" style="10" bestFit="1" customWidth="1"/>
    <col min="7" max="7" width="15.6640625" style="10" customWidth="1"/>
  </cols>
  <sheetData>
    <row r="1" spans="1:13" ht="45" customHeight="1" x14ac:dyDescent="0.2">
      <c r="B1" s="31"/>
      <c r="C1" s="31"/>
      <c r="D1" s="31" t="s">
        <v>131</v>
      </c>
      <c r="E1" s="31"/>
    </row>
    <row r="3" spans="1:13" hidden="1" x14ac:dyDescent="0.2"/>
    <row r="5" spans="1:13" ht="53.45" customHeight="1" x14ac:dyDescent="0.2">
      <c r="A5" s="32" t="s">
        <v>134</v>
      </c>
      <c r="B5" s="32"/>
      <c r="C5" s="32"/>
    </row>
    <row r="6" spans="1:13" ht="17.100000000000001" customHeight="1" x14ac:dyDescent="0.2">
      <c r="A6" s="25" t="s">
        <v>0</v>
      </c>
      <c r="B6" s="26" t="s">
        <v>0</v>
      </c>
      <c r="C6" s="17"/>
      <c r="E6" s="17" t="s">
        <v>1</v>
      </c>
    </row>
    <row r="7" spans="1:13" ht="16.5" customHeight="1" x14ac:dyDescent="0.2">
      <c r="A7" s="18" t="s">
        <v>2</v>
      </c>
      <c r="B7" s="5" t="s">
        <v>3</v>
      </c>
      <c r="C7" s="24" t="s">
        <v>99</v>
      </c>
      <c r="D7" s="3" t="s">
        <v>66</v>
      </c>
      <c r="E7" s="24" t="s">
        <v>133</v>
      </c>
    </row>
    <row r="8" spans="1:13" ht="18.399999999999999" customHeight="1" x14ac:dyDescent="0.2">
      <c r="A8" s="14" t="s">
        <v>0</v>
      </c>
      <c r="B8" s="6" t="s">
        <v>4</v>
      </c>
      <c r="C8" s="19">
        <f>C9+C26</f>
        <v>31346142.899999999</v>
      </c>
      <c r="D8" s="7">
        <f>D9+D26</f>
        <v>1932153.23</v>
      </c>
      <c r="E8" s="19">
        <f>E9+E26</f>
        <v>28894920.32</v>
      </c>
      <c r="F8" s="10">
        <f>E8*10%</f>
        <v>2889492.0320000001</v>
      </c>
      <c r="L8" s="29"/>
      <c r="M8" s="30"/>
    </row>
    <row r="9" spans="1:13" ht="18.399999999999999" customHeight="1" x14ac:dyDescent="0.2">
      <c r="A9" s="14" t="s">
        <v>0</v>
      </c>
      <c r="B9" s="6" t="s">
        <v>5</v>
      </c>
      <c r="C9" s="19">
        <f>C10+C13+C18+C20+C24</f>
        <v>18607221.189999998</v>
      </c>
      <c r="D9" s="7">
        <f>D10+D13+D18+D20+D24</f>
        <v>649614.19999999995</v>
      </c>
      <c r="E9" s="19">
        <f>E10+E13+E18+E20+E24</f>
        <v>18759921.189999998</v>
      </c>
    </row>
    <row r="10" spans="1:13" ht="16.7" customHeight="1" x14ac:dyDescent="0.2">
      <c r="A10" s="13" t="s">
        <v>6</v>
      </c>
      <c r="B10" s="6" t="s">
        <v>7</v>
      </c>
      <c r="C10" s="19">
        <f>SUM(C11:C12)</f>
        <v>10830100</v>
      </c>
      <c r="D10" s="7">
        <f>SUM(D11:D12)</f>
        <v>0</v>
      </c>
      <c r="E10" s="19">
        <f>SUM(E11:E12)</f>
        <v>10303000</v>
      </c>
    </row>
    <row r="11" spans="1:13" ht="72.599999999999994" customHeight="1" x14ac:dyDescent="0.2">
      <c r="A11" s="14" t="s">
        <v>8</v>
      </c>
      <c r="B11" s="4" t="s">
        <v>9</v>
      </c>
      <c r="C11" s="15">
        <v>10815100</v>
      </c>
      <c r="D11" s="4"/>
      <c r="E11" s="15">
        <v>10303000</v>
      </c>
    </row>
    <row r="12" spans="1:13" ht="100.9" customHeight="1" x14ac:dyDescent="0.2">
      <c r="A12" s="14" t="s">
        <v>10</v>
      </c>
      <c r="B12" s="4" t="s">
        <v>11</v>
      </c>
      <c r="C12" s="15">
        <v>15000</v>
      </c>
      <c r="D12" s="4"/>
      <c r="E12" s="15">
        <v>0</v>
      </c>
    </row>
    <row r="13" spans="1:13" ht="43.35" customHeight="1" x14ac:dyDescent="0.2">
      <c r="A13" s="13" t="s">
        <v>12</v>
      </c>
      <c r="B13" s="6" t="s">
        <v>13</v>
      </c>
      <c r="C13" s="19">
        <f>SUM(C14:C17)</f>
        <v>528921.18999999994</v>
      </c>
      <c r="D13" s="7">
        <f>SUM(D14:D17)</f>
        <v>0</v>
      </c>
      <c r="E13" s="19">
        <f>SUM(E14:E17)</f>
        <v>528921.18999999994</v>
      </c>
    </row>
    <row r="14" spans="1:13" ht="72.599999999999994" customHeight="1" x14ac:dyDescent="0.2">
      <c r="A14" s="14" t="s">
        <v>14</v>
      </c>
      <c r="B14" s="4" t="s">
        <v>15</v>
      </c>
      <c r="C14" s="15">
        <v>197294.63</v>
      </c>
      <c r="D14" s="4"/>
      <c r="E14" s="15">
        <v>197294.63</v>
      </c>
    </row>
    <row r="15" spans="1:13" ht="86.85" customHeight="1" x14ac:dyDescent="0.2">
      <c r="A15" s="14" t="s">
        <v>16</v>
      </c>
      <c r="B15" s="4" t="s">
        <v>17</v>
      </c>
      <c r="C15" s="15">
        <v>1514.17</v>
      </c>
      <c r="D15" s="4"/>
      <c r="E15" s="15">
        <v>1514.17</v>
      </c>
    </row>
    <row r="16" spans="1:13" ht="72.599999999999994" customHeight="1" x14ac:dyDescent="0.2">
      <c r="A16" s="14" t="s">
        <v>18</v>
      </c>
      <c r="B16" s="4" t="s">
        <v>19</v>
      </c>
      <c r="C16" s="15">
        <v>360622.44</v>
      </c>
      <c r="D16" s="4"/>
      <c r="E16" s="15">
        <v>360622.44</v>
      </c>
    </row>
    <row r="17" spans="1:49" ht="72.599999999999994" customHeight="1" x14ac:dyDescent="0.2">
      <c r="A17" s="14" t="s">
        <v>20</v>
      </c>
      <c r="B17" s="4" t="s">
        <v>21</v>
      </c>
      <c r="C17" s="15">
        <v>-30510.05</v>
      </c>
      <c r="D17" s="4"/>
      <c r="E17" s="15">
        <v>-30510.05</v>
      </c>
    </row>
    <row r="18" spans="1:49" ht="16.7" customHeight="1" x14ac:dyDescent="0.2">
      <c r="A18" s="13" t="s">
        <v>22</v>
      </c>
      <c r="B18" s="6" t="s">
        <v>23</v>
      </c>
      <c r="C18" s="19">
        <f>C19</f>
        <v>74000</v>
      </c>
      <c r="D18" s="7">
        <f>D19</f>
        <v>649614.19999999995</v>
      </c>
      <c r="E18" s="19">
        <f>E19</f>
        <v>724500</v>
      </c>
    </row>
    <row r="19" spans="1:49" ht="18.95" customHeight="1" x14ac:dyDescent="0.2">
      <c r="A19" s="14" t="s">
        <v>82</v>
      </c>
      <c r="B19" s="4" t="s">
        <v>24</v>
      </c>
      <c r="C19" s="15">
        <v>74000</v>
      </c>
      <c r="D19" s="8">
        <v>649614.19999999995</v>
      </c>
      <c r="E19" s="15">
        <v>724500</v>
      </c>
      <c r="F19" s="10">
        <f>1449/2</f>
        <v>724.5</v>
      </c>
    </row>
    <row r="20" spans="1:49" ht="16.7" customHeight="1" x14ac:dyDescent="0.2">
      <c r="A20" s="13" t="s">
        <v>25</v>
      </c>
      <c r="B20" s="6" t="s">
        <v>26</v>
      </c>
      <c r="C20" s="19">
        <f>SUM(C21:C23)</f>
        <v>6994200</v>
      </c>
      <c r="D20" s="7">
        <f>SUM(D21:D23)</f>
        <v>0</v>
      </c>
      <c r="E20" s="19">
        <f>SUM(E21:E23)</f>
        <v>7103500</v>
      </c>
    </row>
    <row r="21" spans="1:49" ht="43.35" customHeight="1" x14ac:dyDescent="0.2">
      <c r="A21" s="14" t="s">
        <v>63</v>
      </c>
      <c r="B21" s="4" t="s">
        <v>27</v>
      </c>
      <c r="C21" s="15">
        <f>443500+500</f>
        <v>444000</v>
      </c>
      <c r="D21" s="4"/>
      <c r="E21" s="15">
        <v>353000</v>
      </c>
    </row>
    <row r="22" spans="1:49" ht="57.6" customHeight="1" x14ac:dyDescent="0.2">
      <c r="A22" s="14" t="s">
        <v>59</v>
      </c>
      <c r="B22" s="4" t="s">
        <v>28</v>
      </c>
      <c r="C22" s="15">
        <v>190000</v>
      </c>
      <c r="D22" s="4"/>
      <c r="E22" s="15">
        <v>56330</v>
      </c>
    </row>
    <row r="23" spans="1:49" ht="57.6" customHeight="1" x14ac:dyDescent="0.2">
      <c r="A23" s="14" t="s">
        <v>60</v>
      </c>
      <c r="B23" s="4" t="s">
        <v>29</v>
      </c>
      <c r="C23" s="15">
        <f>7906900-1546700</f>
        <v>6360200</v>
      </c>
      <c r="D23" s="4"/>
      <c r="E23" s="15">
        <v>6694170</v>
      </c>
    </row>
    <row r="24" spans="1:49" ht="16.7" customHeight="1" x14ac:dyDescent="0.2">
      <c r="A24" s="13" t="s">
        <v>30</v>
      </c>
      <c r="B24" s="6" t="s">
        <v>31</v>
      </c>
      <c r="C24" s="19">
        <f>C25</f>
        <v>180000</v>
      </c>
      <c r="D24" s="7">
        <f>D25</f>
        <v>0</v>
      </c>
      <c r="E24" s="19">
        <f>E25</f>
        <v>100000</v>
      </c>
    </row>
    <row r="25" spans="1:49" ht="72.599999999999994" customHeight="1" x14ac:dyDescent="0.2">
      <c r="A25" s="14" t="s">
        <v>32</v>
      </c>
      <c r="B25" s="4" t="s">
        <v>33</v>
      </c>
      <c r="C25" s="15">
        <v>180000</v>
      </c>
      <c r="D25" s="4"/>
      <c r="E25" s="15">
        <v>100000</v>
      </c>
    </row>
    <row r="26" spans="1:49" ht="18.399999999999999" customHeight="1" x14ac:dyDescent="0.2">
      <c r="A26" s="14" t="s">
        <v>0</v>
      </c>
      <c r="B26" s="6" t="s">
        <v>34</v>
      </c>
      <c r="C26" s="19">
        <f>C27+C31+C35+C37</f>
        <v>12738921.710000001</v>
      </c>
      <c r="D26" s="19">
        <f>D27+D31+D35+D37</f>
        <v>1282539.03</v>
      </c>
      <c r="E26" s="19">
        <f t="shared" ref="E26" si="0">E27+E31+E35+E37</f>
        <v>10134999.130000001</v>
      </c>
    </row>
    <row r="27" spans="1:49" ht="43.35" customHeight="1" x14ac:dyDescent="0.2">
      <c r="A27" s="13" t="s">
        <v>35</v>
      </c>
      <c r="B27" s="6" t="s">
        <v>36</v>
      </c>
      <c r="C27" s="19">
        <f>SUM(C28:C30)</f>
        <v>5584756.7599999998</v>
      </c>
      <c r="D27" s="7">
        <f>SUM(D28:D30)</f>
        <v>1282539.03</v>
      </c>
      <c r="E27" s="19">
        <f>SUM(E28:E30)</f>
        <v>5595414</v>
      </c>
    </row>
    <row r="28" spans="1:49" s="28" customFormat="1" ht="72.599999999999994" customHeight="1" x14ac:dyDescent="0.2">
      <c r="A28" s="14" t="s">
        <v>37</v>
      </c>
      <c r="B28" s="4" t="s">
        <v>38</v>
      </c>
      <c r="C28" s="15">
        <v>2518134</v>
      </c>
      <c r="D28" s="8">
        <v>1282539.03</v>
      </c>
      <c r="E28" s="15">
        <v>2058000</v>
      </c>
      <c r="F28" s="10"/>
      <c r="G28" s="10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</row>
    <row r="29" spans="1:49" ht="57.6" customHeight="1" x14ac:dyDescent="0.2">
      <c r="A29" s="14" t="s">
        <v>39</v>
      </c>
      <c r="B29" s="4" t="s">
        <v>40</v>
      </c>
      <c r="C29" s="15">
        <v>2526622.7599999998</v>
      </c>
      <c r="D29" s="8">
        <v>0</v>
      </c>
      <c r="E29" s="15">
        <v>2997414</v>
      </c>
    </row>
    <row r="30" spans="1:49" ht="72.599999999999994" customHeight="1" x14ac:dyDescent="0.2">
      <c r="A30" s="14" t="s">
        <v>58</v>
      </c>
      <c r="B30" s="4" t="s">
        <v>41</v>
      </c>
      <c r="C30" s="15">
        <v>540000</v>
      </c>
      <c r="D30" s="8"/>
      <c r="E30" s="15">
        <v>540000</v>
      </c>
    </row>
    <row r="31" spans="1:49" ht="28.9" customHeight="1" x14ac:dyDescent="0.2">
      <c r="A31" s="13" t="s">
        <v>42</v>
      </c>
      <c r="B31" s="6" t="s">
        <v>43</v>
      </c>
      <c r="C31" s="19">
        <f>SUM(C32:C34)</f>
        <v>5231005.3099999996</v>
      </c>
      <c r="D31" s="7">
        <f>SUM(D32:D34)</f>
        <v>0</v>
      </c>
      <c r="E31" s="19">
        <f>SUM(E32:E34)</f>
        <v>3842915.64</v>
      </c>
    </row>
    <row r="32" spans="1:49" ht="28.9" customHeight="1" x14ac:dyDescent="0.2">
      <c r="A32" s="14" t="s">
        <v>61</v>
      </c>
      <c r="B32" s="4" t="s">
        <v>44</v>
      </c>
      <c r="C32" s="15">
        <f>120000+50515.78</f>
        <v>170515.78</v>
      </c>
      <c r="D32" s="8"/>
      <c r="E32" s="15">
        <v>100000</v>
      </c>
    </row>
    <row r="33" spans="1:5" ht="44.25" customHeight="1" x14ac:dyDescent="0.2">
      <c r="A33" s="14" t="s">
        <v>69</v>
      </c>
      <c r="B33" s="9" t="s">
        <v>70</v>
      </c>
      <c r="C33" s="15">
        <v>4702779.7699999996</v>
      </c>
      <c r="D33" s="8"/>
      <c r="E33" s="15">
        <v>3742915.64</v>
      </c>
    </row>
    <row r="34" spans="1:5" ht="34.5" customHeight="1" x14ac:dyDescent="0.2">
      <c r="A34" s="14" t="s">
        <v>79</v>
      </c>
      <c r="B34" s="9" t="s">
        <v>80</v>
      </c>
      <c r="C34" s="15">
        <v>357709.76</v>
      </c>
      <c r="D34" s="8"/>
      <c r="E34" s="15">
        <v>0</v>
      </c>
    </row>
    <row r="35" spans="1:5" ht="35.25" customHeight="1" x14ac:dyDescent="0.2">
      <c r="A35" s="13" t="s">
        <v>77</v>
      </c>
      <c r="B35" s="13" t="s">
        <v>76</v>
      </c>
      <c r="C35" s="19">
        <f>C36</f>
        <v>1841354.56</v>
      </c>
      <c r="D35" s="7">
        <f>D36</f>
        <v>0</v>
      </c>
      <c r="E35" s="19">
        <f>E36</f>
        <v>696669.49</v>
      </c>
    </row>
    <row r="36" spans="1:5" ht="71.25" customHeight="1" x14ac:dyDescent="0.2">
      <c r="A36" s="14" t="s">
        <v>75</v>
      </c>
      <c r="B36" s="12" t="s">
        <v>78</v>
      </c>
      <c r="C36" s="15">
        <f>1441354.56+400000</f>
        <v>1841354.56</v>
      </c>
      <c r="D36" s="8"/>
      <c r="E36" s="15">
        <v>696669.49</v>
      </c>
    </row>
    <row r="37" spans="1:5" ht="21" customHeight="1" x14ac:dyDescent="0.2">
      <c r="A37" s="13" t="s">
        <v>113</v>
      </c>
      <c r="B37" s="13" t="s">
        <v>111</v>
      </c>
      <c r="C37" s="27">
        <f>C38</f>
        <v>81805.08</v>
      </c>
      <c r="D37" s="27">
        <f t="shared" ref="D37:E37" si="1">D38</f>
        <v>0</v>
      </c>
      <c r="E37" s="27">
        <f t="shared" si="1"/>
        <v>0</v>
      </c>
    </row>
    <row r="38" spans="1:5" ht="21" customHeight="1" x14ac:dyDescent="0.2">
      <c r="A38" s="14" t="s">
        <v>114</v>
      </c>
      <c r="B38" s="14" t="s">
        <v>112</v>
      </c>
      <c r="C38" s="15">
        <v>81805.08</v>
      </c>
      <c r="D38" s="8"/>
      <c r="E38" s="15">
        <v>0</v>
      </c>
    </row>
    <row r="39" spans="1:5" ht="18.399999999999999" customHeight="1" x14ac:dyDescent="0.2">
      <c r="A39" s="14" t="s">
        <v>0</v>
      </c>
      <c r="B39" s="6" t="s">
        <v>45</v>
      </c>
      <c r="C39" s="19">
        <f>C40</f>
        <v>74946544.99000001</v>
      </c>
      <c r="D39" s="7">
        <f>D40</f>
        <v>7930161.5599999996</v>
      </c>
      <c r="E39" s="19">
        <f>E40</f>
        <v>58882489.340000004</v>
      </c>
    </row>
    <row r="40" spans="1:5" ht="43.35" customHeight="1" x14ac:dyDescent="0.2">
      <c r="A40" s="13" t="s">
        <v>46</v>
      </c>
      <c r="B40" s="6" t="s">
        <v>47</v>
      </c>
      <c r="C40" s="19">
        <f>C41+C44+C51+C55+C57+C80+C81</f>
        <v>74946544.99000001</v>
      </c>
      <c r="D40" s="7">
        <f>D41+D44+D51+D55+D57+D80+D81</f>
        <v>7930161.5599999996</v>
      </c>
      <c r="E40" s="7">
        <f>E41+E44+E51+E55+E57+E80+E81</f>
        <v>58882489.340000004</v>
      </c>
    </row>
    <row r="41" spans="1:5" ht="28.9" customHeight="1" x14ac:dyDescent="0.2">
      <c r="A41" s="13" t="s">
        <v>122</v>
      </c>
      <c r="B41" s="6" t="s">
        <v>48</v>
      </c>
      <c r="C41" s="19">
        <f>SUM(C42:C43)</f>
        <v>45027050</v>
      </c>
      <c r="D41" s="7">
        <f>SUM(D42:D43)</f>
        <v>0</v>
      </c>
      <c r="E41" s="19">
        <f>SUM(E42:E43)</f>
        <v>58339918.340000004</v>
      </c>
    </row>
    <row r="42" spans="1:5" ht="28.9" customHeight="1" x14ac:dyDescent="0.2">
      <c r="A42" s="14" t="s">
        <v>98</v>
      </c>
      <c r="B42" s="4" t="s">
        <v>49</v>
      </c>
      <c r="C42" s="15">
        <v>45027050</v>
      </c>
      <c r="D42" s="4"/>
      <c r="E42" s="15">
        <f>45027050+9870993.63+15320.11+258894.89+56659.71+3111000</f>
        <v>58339918.340000004</v>
      </c>
    </row>
    <row r="43" spans="1:5" ht="28.9" hidden="1" customHeight="1" x14ac:dyDescent="0.2">
      <c r="A43" s="14" t="s">
        <v>67</v>
      </c>
      <c r="B43" s="9" t="s">
        <v>68</v>
      </c>
      <c r="C43" s="15">
        <v>0</v>
      </c>
      <c r="D43" s="8"/>
      <c r="E43" s="15">
        <f>C43+D43</f>
        <v>0</v>
      </c>
    </row>
    <row r="44" spans="1:5" ht="28.9" hidden="1" customHeight="1" x14ac:dyDescent="0.2">
      <c r="A44" s="13" t="s">
        <v>123</v>
      </c>
      <c r="B44" s="6" t="s">
        <v>50</v>
      </c>
      <c r="C44" s="19">
        <f>SUM(C45:C50)</f>
        <v>391300</v>
      </c>
      <c r="D44" s="7">
        <f>SUM(D45:D50)</f>
        <v>7687761</v>
      </c>
      <c r="E44" s="19">
        <f>SUM(E45:E50)</f>
        <v>0</v>
      </c>
    </row>
    <row r="45" spans="1:5" ht="43.5" hidden="1" customHeight="1" x14ac:dyDescent="0.2">
      <c r="A45" s="14" t="s">
        <v>127</v>
      </c>
      <c r="B45" s="9" t="s">
        <v>126</v>
      </c>
      <c r="C45" s="15">
        <v>391300</v>
      </c>
      <c r="D45" s="11"/>
      <c r="E45" s="15">
        <v>0</v>
      </c>
    </row>
    <row r="46" spans="1:5" ht="51" hidden="1" customHeight="1" x14ac:dyDescent="0.2">
      <c r="A46" s="14" t="s">
        <v>132</v>
      </c>
      <c r="B46" s="9" t="s">
        <v>129</v>
      </c>
      <c r="C46" s="15">
        <v>0</v>
      </c>
      <c r="D46" s="11">
        <v>5011166</v>
      </c>
      <c r="E46" s="15">
        <v>0</v>
      </c>
    </row>
    <row r="47" spans="1:5" ht="66" hidden="1" customHeight="1" x14ac:dyDescent="0.2">
      <c r="A47" s="14" t="s">
        <v>128</v>
      </c>
      <c r="B47" s="9" t="s">
        <v>130</v>
      </c>
      <c r="C47" s="15">
        <v>0</v>
      </c>
      <c r="D47" s="11">
        <v>2676595</v>
      </c>
      <c r="E47" s="15">
        <v>0</v>
      </c>
    </row>
    <row r="48" spans="1:5" ht="43.35" hidden="1" customHeight="1" x14ac:dyDescent="0.2">
      <c r="A48" s="14" t="s">
        <v>51</v>
      </c>
      <c r="B48" s="4" t="s">
        <v>52</v>
      </c>
      <c r="C48" s="15">
        <v>0</v>
      </c>
      <c r="D48" s="11"/>
      <c r="E48" s="15">
        <f t="shared" ref="E48:E50" si="2">C48+D48</f>
        <v>0</v>
      </c>
    </row>
    <row r="49" spans="1:8" ht="43.35" hidden="1" customHeight="1" x14ac:dyDescent="0.2">
      <c r="A49" s="14" t="s">
        <v>81</v>
      </c>
      <c r="B49" s="14" t="s">
        <v>83</v>
      </c>
      <c r="C49" s="15">
        <v>0</v>
      </c>
      <c r="D49" s="11"/>
      <c r="E49" s="15">
        <f t="shared" si="2"/>
        <v>0</v>
      </c>
      <c r="G49" s="10" t="s">
        <v>86</v>
      </c>
      <c r="H49">
        <v>328000</v>
      </c>
    </row>
    <row r="50" spans="1:8" ht="43.35" hidden="1" customHeight="1" x14ac:dyDescent="0.2">
      <c r="A50" s="14" t="s">
        <v>84</v>
      </c>
      <c r="B50" s="14" t="s">
        <v>85</v>
      </c>
      <c r="C50" s="15">
        <v>0</v>
      </c>
      <c r="D50" s="11"/>
      <c r="E50" s="15">
        <f t="shared" si="2"/>
        <v>0</v>
      </c>
    </row>
    <row r="51" spans="1:8" ht="28.9" customHeight="1" x14ac:dyDescent="0.2">
      <c r="A51" s="13" t="s">
        <v>125</v>
      </c>
      <c r="B51" s="6" t="s">
        <v>53</v>
      </c>
      <c r="C51" s="19">
        <f>SUM(C52:C54)</f>
        <v>521271</v>
      </c>
      <c r="D51" s="7">
        <f>SUM(D52:D54)</f>
        <v>0</v>
      </c>
      <c r="E51" s="19">
        <f>SUM(E52:E54)</f>
        <v>542571</v>
      </c>
    </row>
    <row r="52" spans="1:8" ht="28.9" customHeight="1" x14ac:dyDescent="0.2">
      <c r="A52" s="14" t="s">
        <v>96</v>
      </c>
      <c r="B52" s="4" t="s">
        <v>54</v>
      </c>
      <c r="C52" s="15">
        <v>20171</v>
      </c>
      <c r="D52" s="8"/>
      <c r="E52" s="15">
        <f>C52+D52</f>
        <v>20171</v>
      </c>
    </row>
    <row r="53" spans="1:8" ht="43.35" customHeight="1" x14ac:dyDescent="0.2">
      <c r="A53" s="14" t="s">
        <v>97</v>
      </c>
      <c r="B53" s="9" t="s">
        <v>55</v>
      </c>
      <c r="C53" s="15">
        <v>501100</v>
      </c>
      <c r="D53" s="8"/>
      <c r="E53" s="15">
        <v>522400</v>
      </c>
    </row>
    <row r="54" spans="1:8" ht="30" hidden="1" customHeight="1" x14ac:dyDescent="0.2">
      <c r="A54" s="2" t="s">
        <v>64</v>
      </c>
      <c r="B54" s="1" t="s">
        <v>65</v>
      </c>
      <c r="C54" s="15">
        <v>0</v>
      </c>
      <c r="D54" s="8"/>
      <c r="E54" s="15">
        <f>C54+D54</f>
        <v>0</v>
      </c>
    </row>
    <row r="55" spans="1:8" s="22" customFormat="1" ht="17.25" hidden="1" customHeight="1" x14ac:dyDescent="0.2">
      <c r="A55" s="13" t="s">
        <v>93</v>
      </c>
      <c r="B55" s="21" t="s">
        <v>92</v>
      </c>
      <c r="C55" s="19">
        <f>C56</f>
        <v>0</v>
      </c>
      <c r="D55" s="7">
        <f>D56</f>
        <v>0</v>
      </c>
      <c r="E55" s="7">
        <f>E56</f>
        <v>0</v>
      </c>
      <c r="F55" s="23"/>
      <c r="G55" s="23"/>
    </row>
    <row r="56" spans="1:8" ht="26.25" hidden="1" customHeight="1" x14ac:dyDescent="0.2">
      <c r="A56" s="14" t="s">
        <v>91</v>
      </c>
      <c r="B56" s="14" t="s">
        <v>87</v>
      </c>
      <c r="C56" s="15">
        <v>0</v>
      </c>
      <c r="D56" s="11"/>
      <c r="E56" s="15">
        <f>C56+D56</f>
        <v>0</v>
      </c>
    </row>
    <row r="57" spans="1:8" ht="16.7" customHeight="1" x14ac:dyDescent="0.2">
      <c r="A57" s="13" t="s">
        <v>124</v>
      </c>
      <c r="B57" s="6" t="s">
        <v>56</v>
      </c>
      <c r="C57" s="19">
        <f>SUM(C58:C79)</f>
        <v>36156205.390000001</v>
      </c>
      <c r="D57" s="7">
        <f>SUM(D58:D79)</f>
        <v>242400.56</v>
      </c>
      <c r="E57" s="7">
        <f>SUM(E58:E79)</f>
        <v>0</v>
      </c>
    </row>
    <row r="58" spans="1:8" ht="57.6" customHeight="1" x14ac:dyDescent="0.2">
      <c r="A58" s="14" t="s">
        <v>95</v>
      </c>
      <c r="B58" s="4" t="s">
        <v>89</v>
      </c>
      <c r="C58" s="15">
        <v>257233.39</v>
      </c>
      <c r="D58" s="8"/>
      <c r="E58" s="15"/>
      <c r="F58" s="10">
        <v>257233.39</v>
      </c>
    </row>
    <row r="59" spans="1:8" ht="67.5" hidden="1" customHeight="1" x14ac:dyDescent="0.2">
      <c r="A59" s="14" t="s">
        <v>95</v>
      </c>
      <c r="B59" s="4" t="s">
        <v>115</v>
      </c>
      <c r="C59" s="15">
        <v>2200579</v>
      </c>
      <c r="D59" s="8"/>
      <c r="E59" s="15">
        <v>0</v>
      </c>
    </row>
    <row r="60" spans="1:8" ht="76.5" hidden="1" customHeight="1" x14ac:dyDescent="0.2">
      <c r="A60" s="14" t="s">
        <v>95</v>
      </c>
      <c r="B60" s="4" t="s">
        <v>117</v>
      </c>
      <c r="C60" s="15">
        <v>145200</v>
      </c>
      <c r="D60" s="8"/>
      <c r="E60" s="15">
        <v>0</v>
      </c>
    </row>
    <row r="61" spans="1:8" ht="64.5" hidden="1" customHeight="1" x14ac:dyDescent="0.2">
      <c r="A61" s="14" t="s">
        <v>95</v>
      </c>
      <c r="B61" s="4" t="s">
        <v>116</v>
      </c>
      <c r="C61" s="15">
        <v>245000</v>
      </c>
      <c r="D61" s="8"/>
      <c r="E61" s="15">
        <v>0</v>
      </c>
    </row>
    <row r="62" spans="1:8" ht="69" hidden="1" customHeight="1" x14ac:dyDescent="0.2">
      <c r="A62" s="14" t="s">
        <v>95</v>
      </c>
      <c r="B62" s="9" t="s">
        <v>94</v>
      </c>
      <c r="C62" s="15">
        <v>8638207</v>
      </c>
      <c r="D62" s="8"/>
      <c r="E62" s="15">
        <v>0</v>
      </c>
    </row>
    <row r="63" spans="1:8" ht="64.5" hidden="1" customHeight="1" x14ac:dyDescent="0.2">
      <c r="A63" s="14" t="s">
        <v>95</v>
      </c>
      <c r="B63" s="9" t="s">
        <v>103</v>
      </c>
      <c r="C63" s="15">
        <v>1223100</v>
      </c>
      <c r="D63" s="8"/>
      <c r="E63" s="15">
        <v>0</v>
      </c>
    </row>
    <row r="64" spans="1:8" ht="67.5" hidden="1" customHeight="1" x14ac:dyDescent="0.2">
      <c r="A64" s="14" t="s">
        <v>95</v>
      </c>
      <c r="B64" s="4" t="s">
        <v>119</v>
      </c>
      <c r="C64" s="15">
        <v>240000</v>
      </c>
      <c r="D64" s="8"/>
      <c r="E64" s="15">
        <v>0</v>
      </c>
    </row>
    <row r="65" spans="1:5" ht="66" hidden="1" customHeight="1" x14ac:dyDescent="0.2">
      <c r="A65" s="14" t="s">
        <v>95</v>
      </c>
      <c r="B65" s="4" t="s">
        <v>120</v>
      </c>
      <c r="C65" s="15">
        <v>80000</v>
      </c>
      <c r="D65" s="8"/>
      <c r="E65" s="15">
        <v>0</v>
      </c>
    </row>
    <row r="66" spans="1:5" ht="66" hidden="1" customHeight="1" x14ac:dyDescent="0.2">
      <c r="A66" s="14" t="s">
        <v>95</v>
      </c>
      <c r="B66" s="9" t="s">
        <v>110</v>
      </c>
      <c r="C66" s="15">
        <v>314000</v>
      </c>
      <c r="D66" s="15"/>
      <c r="E66" s="15">
        <v>0</v>
      </c>
    </row>
    <row r="67" spans="1:5" ht="82.5" hidden="1" customHeight="1" x14ac:dyDescent="0.2">
      <c r="A67" s="14" t="s">
        <v>95</v>
      </c>
      <c r="B67" s="9" t="s">
        <v>107</v>
      </c>
      <c r="C67" s="15">
        <v>2858000</v>
      </c>
      <c r="D67" s="15"/>
      <c r="E67" s="15">
        <v>0</v>
      </c>
    </row>
    <row r="68" spans="1:5" ht="65.25" hidden="1" customHeight="1" x14ac:dyDescent="0.2">
      <c r="A68" s="14" t="s">
        <v>95</v>
      </c>
      <c r="B68" s="9" t="s">
        <v>100</v>
      </c>
      <c r="C68" s="15">
        <v>3192870</v>
      </c>
      <c r="D68" s="8"/>
      <c r="E68" s="15">
        <v>0</v>
      </c>
    </row>
    <row r="69" spans="1:5" ht="65.25" hidden="1" customHeight="1" x14ac:dyDescent="0.2">
      <c r="A69" s="14" t="s">
        <v>95</v>
      </c>
      <c r="B69" s="9" t="s">
        <v>101</v>
      </c>
      <c r="C69" s="15">
        <v>1597160</v>
      </c>
      <c r="D69" s="8"/>
      <c r="E69" s="15">
        <v>0</v>
      </c>
    </row>
    <row r="70" spans="1:5" ht="65.25" hidden="1" customHeight="1" x14ac:dyDescent="0.2">
      <c r="A70" s="14" t="s">
        <v>95</v>
      </c>
      <c r="B70" s="9" t="s">
        <v>102</v>
      </c>
      <c r="C70" s="15">
        <v>827414</v>
      </c>
      <c r="D70" s="8"/>
      <c r="E70" s="15">
        <v>0</v>
      </c>
    </row>
    <row r="71" spans="1:5" ht="78" hidden="1" customHeight="1" x14ac:dyDescent="0.2">
      <c r="A71" s="14" t="s">
        <v>95</v>
      </c>
      <c r="B71" s="9" t="s">
        <v>105</v>
      </c>
      <c r="C71" s="15">
        <v>250000</v>
      </c>
      <c r="D71" s="8"/>
      <c r="E71" s="15">
        <v>0</v>
      </c>
    </row>
    <row r="72" spans="1:5" ht="75.75" hidden="1" customHeight="1" x14ac:dyDescent="0.2">
      <c r="A72" s="14" t="s">
        <v>95</v>
      </c>
      <c r="B72" s="14" t="s">
        <v>108</v>
      </c>
      <c r="C72" s="15">
        <v>477700</v>
      </c>
      <c r="D72" s="8"/>
      <c r="E72" s="15">
        <v>0</v>
      </c>
    </row>
    <row r="73" spans="1:5" ht="72" hidden="1" customHeight="1" x14ac:dyDescent="0.2">
      <c r="A73" s="14" t="s">
        <v>95</v>
      </c>
      <c r="B73" s="14" t="s">
        <v>104</v>
      </c>
      <c r="C73" s="15">
        <v>1304884</v>
      </c>
      <c r="D73" s="8"/>
      <c r="E73" s="15">
        <v>0</v>
      </c>
    </row>
    <row r="74" spans="1:5" ht="66.75" hidden="1" customHeight="1" x14ac:dyDescent="0.2">
      <c r="A74" s="14" t="s">
        <v>95</v>
      </c>
      <c r="B74" s="14" t="s">
        <v>109</v>
      </c>
      <c r="C74" s="15">
        <v>500000</v>
      </c>
      <c r="D74" s="8"/>
      <c r="E74" s="15">
        <v>0</v>
      </c>
    </row>
    <row r="75" spans="1:5" ht="80.25" hidden="1" customHeight="1" x14ac:dyDescent="0.2">
      <c r="A75" s="14" t="s">
        <v>62</v>
      </c>
      <c r="B75" s="14" t="s">
        <v>90</v>
      </c>
      <c r="C75" s="15">
        <v>211224</v>
      </c>
      <c r="D75" s="8">
        <f>211224+31176.56</f>
        <v>242400.56</v>
      </c>
      <c r="E75" s="15">
        <v>0</v>
      </c>
    </row>
    <row r="76" spans="1:5" ht="66.75" hidden="1" customHeight="1" x14ac:dyDescent="0.2">
      <c r="A76" s="14" t="s">
        <v>95</v>
      </c>
      <c r="B76" s="14" t="s">
        <v>88</v>
      </c>
      <c r="C76" s="15">
        <v>10500000</v>
      </c>
      <c r="D76" s="8"/>
      <c r="E76" s="15">
        <v>0</v>
      </c>
    </row>
    <row r="77" spans="1:5" ht="78" hidden="1" customHeight="1" x14ac:dyDescent="0.2">
      <c r="A77" s="14" t="s">
        <v>95</v>
      </c>
      <c r="B77" s="14" t="s">
        <v>106</v>
      </c>
      <c r="C77" s="15">
        <v>500000</v>
      </c>
      <c r="D77" s="8"/>
      <c r="E77" s="15">
        <v>0</v>
      </c>
    </row>
    <row r="78" spans="1:5" ht="66.75" hidden="1" customHeight="1" x14ac:dyDescent="0.2">
      <c r="A78" s="14" t="s">
        <v>95</v>
      </c>
      <c r="B78" s="14" t="s">
        <v>121</v>
      </c>
      <c r="C78" s="15">
        <v>500000</v>
      </c>
      <c r="D78" s="15"/>
      <c r="E78" s="15">
        <v>0</v>
      </c>
    </row>
    <row r="79" spans="1:5" ht="66.75" hidden="1" customHeight="1" x14ac:dyDescent="0.2">
      <c r="A79" s="14" t="s">
        <v>95</v>
      </c>
      <c r="B79" s="14" t="s">
        <v>118</v>
      </c>
      <c r="C79" s="15">
        <v>93634</v>
      </c>
      <c r="D79" s="15"/>
      <c r="E79" s="15">
        <v>0</v>
      </c>
    </row>
    <row r="80" spans="1:5" ht="33.75" hidden="1" customHeight="1" x14ac:dyDescent="0.2">
      <c r="A80" s="14" t="s">
        <v>71</v>
      </c>
      <c r="B80" s="9" t="s">
        <v>73</v>
      </c>
      <c r="C80" s="15">
        <v>41571.339999999997</v>
      </c>
      <c r="D80" s="8"/>
      <c r="E80" s="15">
        <v>0</v>
      </c>
    </row>
    <row r="81" spans="1:5" ht="53.25" hidden="1" customHeight="1" x14ac:dyDescent="0.2">
      <c r="A81" s="14" t="s">
        <v>72</v>
      </c>
      <c r="B81" s="9" t="s">
        <v>74</v>
      </c>
      <c r="C81" s="15">
        <f>-7189878.31-974.43</f>
        <v>-7190852.7399999993</v>
      </c>
      <c r="D81" s="8"/>
      <c r="E81" s="15">
        <v>0</v>
      </c>
    </row>
    <row r="82" spans="1:5" ht="19.899999999999999" customHeight="1" x14ac:dyDescent="0.2">
      <c r="A82" s="33" t="s">
        <v>57</v>
      </c>
      <c r="B82" s="33"/>
      <c r="C82" s="19">
        <f>C8+C39</f>
        <v>106292687.89000002</v>
      </c>
      <c r="D82" s="7">
        <f>D8+D39</f>
        <v>9862314.7899999991</v>
      </c>
      <c r="E82" s="19">
        <f>E8+E39</f>
        <v>87777409.659999996</v>
      </c>
    </row>
    <row r="83" spans="1:5" x14ac:dyDescent="0.2">
      <c r="C83" s="20"/>
      <c r="D83" s="10"/>
      <c r="E83" s="20">
        <f>E82+F8</f>
        <v>90666901.692000002</v>
      </c>
    </row>
    <row r="84" spans="1:5" x14ac:dyDescent="0.2">
      <c r="C84" s="20"/>
      <c r="D84" s="10"/>
      <c r="E84" s="20"/>
    </row>
    <row r="85" spans="1:5" x14ac:dyDescent="0.2">
      <c r="C85" s="20"/>
      <c r="D85" s="10"/>
      <c r="E85" s="20"/>
    </row>
    <row r="86" spans="1:5" x14ac:dyDescent="0.2">
      <c r="C86" s="20"/>
      <c r="D86" s="10"/>
      <c r="E86" s="20"/>
    </row>
    <row r="87" spans="1:5" x14ac:dyDescent="0.2">
      <c r="C87" s="20"/>
      <c r="D87" s="10"/>
      <c r="E87" s="20"/>
    </row>
    <row r="88" spans="1:5" x14ac:dyDescent="0.2">
      <c r="C88" s="20"/>
      <c r="D88" s="10"/>
      <c r="E88" s="20"/>
    </row>
    <row r="89" spans="1:5" x14ac:dyDescent="0.2">
      <c r="C89" s="20"/>
      <c r="D89" s="10"/>
      <c r="E89" s="20"/>
    </row>
    <row r="90" spans="1:5" x14ac:dyDescent="0.2">
      <c r="C90" s="20"/>
      <c r="D90" s="10"/>
      <c r="E90" s="20"/>
    </row>
    <row r="93" spans="1:5" x14ac:dyDescent="0.2">
      <c r="E93" s="20"/>
    </row>
  </sheetData>
  <mergeCells count="5">
    <mergeCell ref="L8:M8"/>
    <mergeCell ref="B1:C1"/>
    <mergeCell ref="A5:C5"/>
    <mergeCell ref="A82:B82"/>
    <mergeCell ref="D1:E1"/>
  </mergeCells>
  <pageMargins left="0.39370080000000002" right="0.39370080000000002" top="0.39370080000000002" bottom="0.39370080000000002" header="0.3" footer="0.3"/>
  <pageSetup paperSize="9" scale="67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2018-11-12T09:27:23Z</dcterms:modified>
</cp:coreProperties>
</file>